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73\"/>
    </mc:Choice>
  </mc:AlternateContent>
  <xr:revisionPtr revIDLastSave="0" documentId="13_ncr:1_{D57A9FCD-A51F-4E65-B335-3FC26B9FB991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6-07-01" sheetId="3" r:id="rId3"/>
    <sheet name="ОСР 6-12-01" sheetId="4" r:id="rId4"/>
    <sheet name="ОСР 27-02-01" sheetId="5" r:id="rId5"/>
    <sheet name="ОСР 27-09-01" sheetId="6" r:id="rId6"/>
    <sheet name="ОСР 27-12-01" sheetId="7" r:id="rId7"/>
    <sheet name="ОСР 518-02-01" sheetId="8" r:id="rId8"/>
    <sheet name="ОСР 518-09-01" sheetId="9" r:id="rId9"/>
    <sheet name="ОСР 518-12-01" sheetId="10" r:id="rId10"/>
    <sheet name="Источники ЦИ" sheetId="11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C29" i="1" l="1"/>
  <c r="C43" i="1"/>
  <c r="I40" i="1"/>
  <c r="I39" i="1"/>
  <c r="I38" i="1"/>
  <c r="I37" i="1"/>
  <c r="I36" i="1"/>
  <c r="C30" i="1"/>
  <c r="C32" i="1" s="1"/>
  <c r="C34" i="1" s="1"/>
  <c r="C31" i="1" l="1"/>
  <c r="G70" i="2" l="1"/>
  <c r="G71" i="2" s="1"/>
  <c r="G72" i="2" s="1"/>
  <c r="G74" i="2" s="1"/>
  <c r="G75" i="2" s="1"/>
  <c r="G76" i="2" s="1"/>
  <c r="C39" i="1" s="1"/>
  <c r="F70" i="2"/>
  <c r="F71" i="2" s="1"/>
  <c r="F72" i="2" s="1"/>
  <c r="F74" i="2" s="1"/>
  <c r="F75" i="2" s="1"/>
  <c r="F76" i="2" s="1"/>
  <c r="C38" i="1" s="1"/>
  <c r="E70" i="2"/>
  <c r="E71" i="2" s="1"/>
  <c r="E72" i="2" s="1"/>
  <c r="E74" i="2" s="1"/>
  <c r="E75" i="2" s="1"/>
  <c r="E76" i="2" s="1"/>
  <c r="D70" i="2"/>
  <c r="D71" i="2" s="1"/>
  <c r="G61" i="2"/>
  <c r="F61" i="2"/>
  <c r="E61" i="2"/>
  <c r="D61" i="2"/>
  <c r="H61" i="2" s="1"/>
  <c r="H60" i="2"/>
  <c r="G42" i="2"/>
  <c r="F42" i="2"/>
  <c r="E42" i="2"/>
  <c r="D42" i="2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30" i="2" s="1"/>
  <c r="H29" i="2"/>
  <c r="G23" i="2"/>
  <c r="F23" i="2"/>
  <c r="E23" i="2"/>
  <c r="D23" i="2"/>
  <c r="H22" i="2"/>
  <c r="H23" i="2" l="1"/>
  <c r="H42" i="2"/>
  <c r="H71" i="2"/>
  <c r="D72" i="2"/>
  <c r="H70" i="2"/>
  <c r="H72" i="2" l="1"/>
  <c r="D74" i="2"/>
  <c r="D75" i="2" l="1"/>
  <c r="H74" i="2"/>
  <c r="D76" i="2" l="1"/>
  <c r="C37" i="1" s="1"/>
  <c r="C40" i="1" s="1"/>
  <c r="H75" i="2"/>
  <c r="C42" i="1" l="1"/>
  <c r="C44" i="1" s="1"/>
  <c r="C46" i="1" s="1"/>
  <c r="C41" i="1"/>
  <c r="H76" i="2"/>
</calcChain>
</file>

<file path=xl/sharedStrings.xml><?xml version="1.0" encoding="utf-8"?>
<sst xmlns="http://schemas.openxmlformats.org/spreadsheetml/2006/main" count="412" uniqueCount="168">
  <si>
    <t>СВОДКА ЗАТРАТ</t>
  </si>
  <si>
    <t>P_0973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</si>
  <si>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</si>
  <si>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</si>
  <si>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</si>
  <si>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</si>
  <si>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</si>
  <si>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</si>
  <si>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</si>
  <si>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</si>
  <si>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</si>
  <si>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</si>
  <si>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</si>
  <si>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</si>
  <si>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</si>
  <si>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</si>
  <si>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</si>
  <si>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</si>
  <si>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</si>
  <si>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</si>
  <si>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</si>
  <si>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</si>
  <si>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</si>
  <si>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</si>
  <si>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</si>
  <si>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</si>
  <si>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</si>
  <si>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</si>
  <si>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</si>
  <si>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</si>
  <si>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</si>
  <si>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</si>
  <si>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</si>
  <si>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</si>
  <si>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</si>
  <si>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</si>
  <si>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</si>
  <si>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</si>
  <si>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</si>
  <si>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</si>
  <si>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</si>
  <si>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</si>
  <si>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</si>
  <si>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 исп.при опр. сметной стоимости строительства ОКС 2,5%*0,8 2%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</si>
  <si>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</si>
  <si>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</si>
  <si>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</si>
  <si>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</si>
  <si>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</si>
  <si>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</si>
  <si>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</si>
  <si>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</si>
  <si>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ОСР-27-09-01</t>
  </si>
  <si>
    <t>Пусконаладочные работы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</si>
  <si>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</si>
  <si>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</si>
  <si>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</si>
  <si>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</si>
  <si>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</si>
  <si>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</si>
  <si>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</si>
  <si>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</si>
  <si>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</si>
  <si>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</si>
  <si>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 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</si>
  <si>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</si>
  <si>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</si>
  <si>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</si>
  <si>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</si>
  <si>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</si>
  <si>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</si>
  <si>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</si>
  <si>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</si>
  <si>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</si>
  <si>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</si>
  <si>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</si>
  <si>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</si>
  <si>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</si>
  <si>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Смета №1</t>
  </si>
  <si>
    <t>ОСР-518-12-01</t>
  </si>
  <si>
    <t>Форма № 3</t>
  </si>
  <si>
    <t>Наименование стройки</t>
  </si>
  <si>
    <t>ОБЪЕКТНЫЙ СМЕТНЫЙ РАСЧЕТ № ОСР 6-07-01</t>
  </si>
  <si>
    <t>Наименование сметы</t>
  </si>
  <si>
    <t>Благоустройство</t>
  </si>
  <si>
    <t>Наименование локальных сметных расчетов (смет), затрат</t>
  </si>
  <si>
    <t>ЛС-6-03</t>
  </si>
  <si>
    <t>Восстановление дорожного покрытия при прокладке кабельной линии</t>
  </si>
  <si>
    <t>Итого</t>
  </si>
  <si>
    <t>ОБЪЕКТНЫЙ СМЕТНЫЙ РАСЧЕТ № ОСР 6-12-01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</si>
  <si>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</si>
  <si>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</si>
  <si>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</si>
  <si>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</si>
  <si>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</si>
  <si>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</si>
  <si>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</si>
  <si>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</si>
  <si>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</si>
  <si>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</si>
  <si>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</si>
  <si>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</si>
  <si>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</si>
  <si>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</si>
  <si>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</si>
  <si>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</si>
  <si>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</si>
  <si>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</si>
  <si>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</si>
  <si>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</si>
  <si>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</si>
  <si>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</si>
  <si>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</si>
  <si>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</si>
  <si>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6-07-01</t>
  </si>
  <si>
    <t>Строительные работы</t>
  </si>
  <si>
    <t>Монтажные работы</t>
  </si>
  <si>
    <t>Оборудование</t>
  </si>
  <si>
    <t>Прочие</t>
  </si>
  <si>
    <t>км2</t>
  </si>
  <si>
    <t>"Реконструкция КВЛ-6кВ Ф-16 ЦРП-6-КТП-178" г.о. Новокуйбышевск Самарская область</t>
  </si>
  <si>
    <t>Восстановление дорожного покрытия при прокладке кабельной линии (м.б вкл в любую КЛ)</t>
  </si>
  <si>
    <t>ОСР 6-12-01</t>
  </si>
  <si>
    <t>ОСР 27-12-01</t>
  </si>
  <si>
    <t>км</t>
  </si>
  <si>
    <t>Реконструкция КЛ одноцепная</t>
  </si>
  <si>
    <t>ОСР 27-02-01</t>
  </si>
  <si>
    <t>ОСР 27-09-01</t>
  </si>
  <si>
    <t>ОСР 518-09-01</t>
  </si>
  <si>
    <t>"Реконструкция КЛ-0,4 кВ от КТП Сок 306/250кВА" Красноярский район Самарская область</t>
  </si>
  <si>
    <t>ГНБ трубой 110</t>
  </si>
  <si>
    <t>ОСР 518-02-01</t>
  </si>
  <si>
    <t>ОСР 518-12-01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</si>
  <si>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</si>
  <si>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</si>
  <si>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</si>
  <si>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</si>
  <si>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</si>
  <si>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</si>
  <si>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</si>
  <si>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</si>
  <si>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</si>
  <si>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</si>
  <si>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</si>
  <si>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</si>
  <si>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</si>
  <si>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</si>
  <si>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</si>
  <si>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</si>
  <si>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</si>
  <si>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</si>
  <si>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</si>
  <si>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</si>
  <si>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</si>
  <si>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</si>
  <si>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</si>
  <si>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</si>
  <si>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</si>
  <si>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</si>
  <si>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</si>
  <si>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</si>
  <si>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</si>
  <si>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</si>
  <si>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</si>
  <si>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</si>
  <si>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Понижающий коэффициент</t>
  </si>
  <si>
    <t>Итого с учётом понижающего коэффициента</t>
  </si>
  <si>
    <t>Реконструкция КЛ-0,4кВ от ТП-1214 (ТП-3141214) до 24-ДС-1 (кабель в земле) (двухцепная протяженностью 0,19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</si>
</sst>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168" fontId="17" fillId="0" borderId="1" xfId="1" applyNumberFormat="1" applyFont="1" applyFill="1" applyBorder="1" applyAlignment="1">
      <alignment horizontal="center" vertical="center" wrapText="1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90" zoomScaleNormal="90" workbookViewId="0">
      <selection activeCell="A19" sqref="A19:C19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8.1093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6" t="s">
        <v>0</v>
      </c>
      <c r="B12" s="86"/>
      <c r="C12" s="86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9" t="s">
        <v>1</v>
      </c>
      <c r="B16" s="89"/>
      <c r="C16" s="89"/>
    </row>
    <row r="17" spans="1:9" ht="16.2" customHeight="1" x14ac:dyDescent="0.3">
      <c r="A17" s="88" t="s">
        <v>2</v>
      </c>
      <c r="B17" s="88"/>
      <c r="C17" s="88"/>
    </row>
    <row r="18" spans="1:9" ht="16.2" customHeight="1" x14ac:dyDescent="0.3">
      <c r="A18" s="1"/>
      <c r="B18" s="1"/>
      <c r="C18" s="1"/>
    </row>
    <row r="19" spans="1:9" ht="72" customHeight="1" x14ac:dyDescent="0.3">
      <c r="A19" s="87" t="s">
        <v>167</v>
      </c>
      <c r="B19" s="87"/>
      <c r="C19" s="87"/>
    </row>
    <row r="20" spans="1:9" ht="16.2" customHeight="1" x14ac:dyDescent="0.3">
      <c r="A20" s="88" t="s">
        <v>3</v>
      </c>
      <c r="B20" s="88"/>
      <c r="C20" s="88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150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3" t="s">
        <v>151</v>
      </c>
      <c r="B25" s="84"/>
      <c r="C25" s="85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152</v>
      </c>
      <c r="C26" s="54"/>
      <c r="D26" s="51"/>
      <c r="E26" s="51"/>
      <c r="F26" s="51"/>
      <c r="G26" s="52"/>
      <c r="H26" s="52" t="s">
        <v>153</v>
      </c>
      <c r="I26" s="52"/>
    </row>
    <row r="27" spans="1:9" ht="16.95" customHeight="1" x14ac:dyDescent="0.3">
      <c r="A27" s="55" t="s">
        <v>6</v>
      </c>
      <c r="B27" s="53" t="s">
        <v>154</v>
      </c>
      <c r="C27" s="56">
        <v>0</v>
      </c>
      <c r="D27" s="57"/>
      <c r="E27" s="57"/>
      <c r="F27" s="57"/>
      <c r="G27" s="58" t="s">
        <v>155</v>
      </c>
      <c r="H27" s="58" t="s">
        <v>156</v>
      </c>
      <c r="I27" s="58" t="s">
        <v>157</v>
      </c>
    </row>
    <row r="28" spans="1:9" ht="16.95" customHeight="1" x14ac:dyDescent="0.3">
      <c r="A28" s="55" t="s">
        <v>7</v>
      </c>
      <c r="B28" s="53" t="s">
        <v>158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159</v>
      </c>
      <c r="C29" s="62">
        <f>ССР!H67*1.2</f>
        <v>2182.2425732107199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2182.2425732107199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160</v>
      </c>
      <c r="C31" s="62">
        <f>C30-ROUND(C30/1.2,5)</f>
        <v>363.7070932107199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161</v>
      </c>
      <c r="C32" s="67">
        <f>C30*I39</f>
        <v>2643.2945115819357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165</v>
      </c>
      <c r="C33" s="62">
        <v>0.93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166</v>
      </c>
      <c r="C34" s="67">
        <f>C32*C33</f>
        <v>2458.2638957712002</v>
      </c>
      <c r="D34" s="57"/>
      <c r="E34" s="68"/>
      <c r="F34" s="69"/>
      <c r="G34" s="70"/>
      <c r="H34" s="60"/>
      <c r="I34" s="66"/>
    </row>
    <row r="35" spans="1:9" ht="15.6" x14ac:dyDescent="0.3">
      <c r="A35" s="83" t="s">
        <v>162</v>
      </c>
      <c r="B35" s="84"/>
      <c r="C35" s="85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152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154</v>
      </c>
      <c r="C37" s="76">
        <f>ССР!D76+ССР!E76</f>
        <v>15355.145918683129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158</v>
      </c>
      <c r="C38" s="76">
        <f>ССР!F76</f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159</v>
      </c>
      <c r="C39" s="76">
        <f>ССР!G76-C29</f>
        <v>452.5772699556378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15807.723188638767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160</v>
      </c>
      <c r="C41" s="62">
        <f>C40-ROUND(C40/1.2,5)</f>
        <v>2634.6205286387667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161</v>
      </c>
      <c r="C42" s="77">
        <f>C40*I40</f>
        <v>19993.981046837966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165</v>
      </c>
      <c r="C43" s="62">
        <f>C33</f>
        <v>0.93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166</v>
      </c>
      <c r="C44" s="67">
        <f>C42*C43</f>
        <v>18594.402373559307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163</v>
      </c>
      <c r="C46" s="82">
        <f>C34+C44</f>
        <v>21052.666269330508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164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35:C35"/>
    <mergeCell ref="A25:C2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167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105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105</v>
      </c>
      <c r="D13" s="19">
        <v>0</v>
      </c>
      <c r="E13" s="19">
        <v>0</v>
      </c>
      <c r="F13" s="19">
        <v>0</v>
      </c>
      <c r="G13" s="19">
        <v>394.31593242741002</v>
      </c>
      <c r="H13" s="19">
        <v>394.31593242741002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394.31593242741002</v>
      </c>
      <c r="H14" s="19">
        <v>394.31593242741002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4"/>
  <sheetViews>
    <sheetView topLeftCell="C46" zoomScale="70" zoomScaleNormal="70" workbookViewId="0">
      <selection activeCell="H3" sqref="H3:H81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106</v>
      </c>
      <c r="B1" s="37" t="s">
        <v>107</v>
      </c>
      <c r="C1" s="37" t="s">
        <v>108</v>
      </c>
      <c r="D1" s="37" t="s">
        <v>109</v>
      </c>
      <c r="E1" s="37" t="s">
        <v>110</v>
      </c>
      <c r="F1" s="37" t="s">
        <v>111</v>
      </c>
      <c r="G1" s="37" t="s">
        <v>112</v>
      </c>
      <c r="H1" s="37" t="s">
        <v>113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4" t="s">
        <v>84</v>
      </c>
      <c r="B3" s="95"/>
      <c r="C3" s="45"/>
      <c r="D3" s="43">
        <v>0</v>
      </c>
      <c r="E3" s="41"/>
      <c r="F3" s="41"/>
      <c r="G3" s="41"/>
      <c r="H3" s="48"/>
    </row>
    <row r="4" spans="1:8" x14ac:dyDescent="0.3">
      <c r="A4" s="96" t="s">
        <v>114</v>
      </c>
      <c r="B4" s="42" t="s">
        <v>115</v>
      </c>
      <c r="C4" s="45"/>
      <c r="D4" s="43">
        <v>0</v>
      </c>
      <c r="E4" s="41"/>
      <c r="F4" s="41"/>
      <c r="G4" s="41"/>
      <c r="H4" s="48"/>
    </row>
    <row r="5" spans="1:8" x14ac:dyDescent="0.3">
      <c r="A5" s="96"/>
      <c r="B5" s="42" t="s">
        <v>116</v>
      </c>
      <c r="C5" s="37"/>
      <c r="D5" s="43">
        <v>0</v>
      </c>
      <c r="E5" s="41"/>
      <c r="F5" s="41"/>
      <c r="G5" s="41"/>
      <c r="H5" s="47"/>
    </row>
    <row r="6" spans="1:8" x14ac:dyDescent="0.3">
      <c r="A6" s="97"/>
      <c r="B6" s="42" t="s">
        <v>117</v>
      </c>
      <c r="C6" s="37"/>
      <c r="D6" s="43">
        <v>0</v>
      </c>
      <c r="E6" s="41"/>
      <c r="F6" s="41"/>
      <c r="G6" s="41"/>
      <c r="H6" s="47"/>
    </row>
    <row r="7" spans="1:8" x14ac:dyDescent="0.3">
      <c r="A7" s="97"/>
      <c r="B7" s="42" t="s">
        <v>118</v>
      </c>
      <c r="C7" s="37"/>
      <c r="D7" s="43">
        <v>0</v>
      </c>
      <c r="E7" s="41"/>
      <c r="F7" s="41"/>
      <c r="G7" s="41"/>
      <c r="H7" s="47"/>
    </row>
    <row r="8" spans="1:8" x14ac:dyDescent="0.3">
      <c r="A8" s="98" t="s">
        <v>87</v>
      </c>
      <c r="B8" s="99"/>
      <c r="C8" s="96" t="s">
        <v>121</v>
      </c>
      <c r="D8" s="44">
        <v>0</v>
      </c>
      <c r="E8" s="41">
        <v>0.01</v>
      </c>
      <c r="F8" s="41" t="s">
        <v>119</v>
      </c>
      <c r="G8" s="44">
        <v>0</v>
      </c>
      <c r="H8" s="47"/>
    </row>
    <row r="9" spans="1:8" x14ac:dyDescent="0.3">
      <c r="A9" s="100">
        <v>1</v>
      </c>
      <c r="B9" s="42" t="s">
        <v>115</v>
      </c>
      <c r="C9" s="96"/>
      <c r="D9" s="44">
        <v>0</v>
      </c>
      <c r="E9" s="41"/>
      <c r="F9" s="41"/>
      <c r="G9" s="41"/>
      <c r="H9" s="97" t="s">
        <v>120</v>
      </c>
    </row>
    <row r="10" spans="1:8" x14ac:dyDescent="0.3">
      <c r="A10" s="96"/>
      <c r="B10" s="42" t="s">
        <v>116</v>
      </c>
      <c r="C10" s="96"/>
      <c r="D10" s="44">
        <v>0</v>
      </c>
      <c r="E10" s="41"/>
      <c r="F10" s="41"/>
      <c r="G10" s="41"/>
      <c r="H10" s="97"/>
    </row>
    <row r="11" spans="1:8" x14ac:dyDescent="0.3">
      <c r="A11" s="96"/>
      <c r="B11" s="42" t="s">
        <v>117</v>
      </c>
      <c r="C11" s="96"/>
      <c r="D11" s="44">
        <v>0</v>
      </c>
      <c r="E11" s="41"/>
      <c r="F11" s="41"/>
      <c r="G11" s="41"/>
      <c r="H11" s="97"/>
    </row>
    <row r="12" spans="1:8" x14ac:dyDescent="0.3">
      <c r="A12" s="96"/>
      <c r="B12" s="42" t="s">
        <v>118</v>
      </c>
      <c r="C12" s="96"/>
      <c r="D12" s="44">
        <v>0</v>
      </c>
      <c r="E12" s="41"/>
      <c r="F12" s="41"/>
      <c r="G12" s="41"/>
      <c r="H12" s="97"/>
    </row>
    <row r="13" spans="1:8" ht="24.6" x14ac:dyDescent="0.3">
      <c r="A13" s="101" t="s">
        <v>65</v>
      </c>
      <c r="B13" s="95"/>
      <c r="C13" s="37"/>
      <c r="D13" s="43">
        <v>1424.2195452481999</v>
      </c>
      <c r="E13" s="41"/>
      <c r="F13" s="41"/>
      <c r="G13" s="41"/>
      <c r="H13" s="47"/>
    </row>
    <row r="14" spans="1:8" x14ac:dyDescent="0.3">
      <c r="A14" s="96" t="s">
        <v>122</v>
      </c>
      <c r="B14" s="42" t="s">
        <v>115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116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117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118</v>
      </c>
      <c r="C17" s="37"/>
      <c r="D17" s="43">
        <v>988.60445487045001</v>
      </c>
      <c r="E17" s="41"/>
      <c r="F17" s="41"/>
      <c r="G17" s="41"/>
      <c r="H17" s="47"/>
    </row>
    <row r="18" spans="1:8" x14ac:dyDescent="0.3">
      <c r="A18" s="98" t="s">
        <v>65</v>
      </c>
      <c r="B18" s="99"/>
      <c r="C18" s="96" t="s">
        <v>121</v>
      </c>
      <c r="D18" s="44">
        <v>988.60445487045001</v>
      </c>
      <c r="E18" s="41">
        <v>0.01</v>
      </c>
      <c r="F18" s="41" t="s">
        <v>119</v>
      </c>
      <c r="G18" s="44">
        <v>98860.445487044999</v>
      </c>
      <c r="H18" s="47"/>
    </row>
    <row r="19" spans="1:8" x14ac:dyDescent="0.3">
      <c r="A19" s="100">
        <v>1</v>
      </c>
      <c r="B19" s="42" t="s">
        <v>115</v>
      </c>
      <c r="C19" s="96"/>
      <c r="D19" s="44">
        <v>0</v>
      </c>
      <c r="E19" s="41"/>
      <c r="F19" s="41"/>
      <c r="G19" s="41"/>
      <c r="H19" s="97" t="s">
        <v>120</v>
      </c>
    </row>
    <row r="20" spans="1:8" x14ac:dyDescent="0.3">
      <c r="A20" s="96"/>
      <c r="B20" s="42" t="s">
        <v>116</v>
      </c>
      <c r="C20" s="96"/>
      <c r="D20" s="44">
        <v>0</v>
      </c>
      <c r="E20" s="41"/>
      <c r="F20" s="41"/>
      <c r="G20" s="41"/>
      <c r="H20" s="97"/>
    </row>
    <row r="21" spans="1:8" x14ac:dyDescent="0.3">
      <c r="A21" s="96"/>
      <c r="B21" s="42" t="s">
        <v>117</v>
      </c>
      <c r="C21" s="96"/>
      <c r="D21" s="44">
        <v>0</v>
      </c>
      <c r="E21" s="41"/>
      <c r="F21" s="41"/>
      <c r="G21" s="41"/>
      <c r="H21" s="97"/>
    </row>
    <row r="22" spans="1:8" x14ac:dyDescent="0.3">
      <c r="A22" s="96"/>
      <c r="B22" s="42" t="s">
        <v>118</v>
      </c>
      <c r="C22" s="96"/>
      <c r="D22" s="44">
        <v>988.60445487045001</v>
      </c>
      <c r="E22" s="41"/>
      <c r="F22" s="41"/>
      <c r="G22" s="41"/>
      <c r="H22" s="97"/>
    </row>
    <row r="23" spans="1:8" x14ac:dyDescent="0.3">
      <c r="A23" s="96" t="s">
        <v>123</v>
      </c>
      <c r="B23" s="42" t="s">
        <v>115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6"/>
      <c r="B24" s="42" t="s">
        <v>116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6"/>
      <c r="B25" s="42" t="s">
        <v>117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6"/>
      <c r="B26" s="42" t="s">
        <v>118</v>
      </c>
      <c r="C26" s="37"/>
      <c r="D26" s="43">
        <v>1424.2195452481999</v>
      </c>
      <c r="E26" s="41"/>
      <c r="F26" s="41"/>
      <c r="G26" s="41"/>
      <c r="H26" s="47"/>
    </row>
    <row r="27" spans="1:8" x14ac:dyDescent="0.3">
      <c r="A27" s="98" t="s">
        <v>65</v>
      </c>
      <c r="B27" s="99"/>
      <c r="C27" s="96" t="s">
        <v>125</v>
      </c>
      <c r="D27" s="44">
        <v>435.61509037777</v>
      </c>
      <c r="E27" s="41">
        <v>0.76</v>
      </c>
      <c r="F27" s="41" t="s">
        <v>124</v>
      </c>
      <c r="G27" s="44">
        <v>573.17775049705995</v>
      </c>
      <c r="H27" s="47"/>
    </row>
    <row r="28" spans="1:8" x14ac:dyDescent="0.3">
      <c r="A28" s="100">
        <v>1</v>
      </c>
      <c r="B28" s="42" t="s">
        <v>115</v>
      </c>
      <c r="C28" s="96"/>
      <c r="D28" s="44">
        <v>0</v>
      </c>
      <c r="E28" s="41"/>
      <c r="F28" s="41"/>
      <c r="G28" s="41"/>
      <c r="H28" s="97" t="s">
        <v>25</v>
      </c>
    </row>
    <row r="29" spans="1:8" x14ac:dyDescent="0.3">
      <c r="A29" s="96"/>
      <c r="B29" s="42" t="s">
        <v>116</v>
      </c>
      <c r="C29" s="96"/>
      <c r="D29" s="44">
        <v>0</v>
      </c>
      <c r="E29" s="41"/>
      <c r="F29" s="41"/>
      <c r="G29" s="41"/>
      <c r="H29" s="97"/>
    </row>
    <row r="30" spans="1:8" x14ac:dyDescent="0.3">
      <c r="A30" s="96"/>
      <c r="B30" s="42" t="s">
        <v>117</v>
      </c>
      <c r="C30" s="96"/>
      <c r="D30" s="44">
        <v>0</v>
      </c>
      <c r="E30" s="41"/>
      <c r="F30" s="41"/>
      <c r="G30" s="41"/>
      <c r="H30" s="97"/>
    </row>
    <row r="31" spans="1:8" x14ac:dyDescent="0.3">
      <c r="A31" s="96"/>
      <c r="B31" s="42" t="s">
        <v>118</v>
      </c>
      <c r="C31" s="96"/>
      <c r="D31" s="44">
        <v>435.61509037777</v>
      </c>
      <c r="E31" s="41"/>
      <c r="F31" s="41"/>
      <c r="G31" s="41"/>
      <c r="H31" s="97"/>
    </row>
    <row r="32" spans="1:8" ht="24.6" x14ac:dyDescent="0.3">
      <c r="A32" s="101" t="s">
        <v>25</v>
      </c>
      <c r="B32" s="95"/>
      <c r="C32" s="37"/>
      <c r="D32" s="43">
        <v>7557.4454917728999</v>
      </c>
      <c r="E32" s="41"/>
      <c r="F32" s="41"/>
      <c r="G32" s="41"/>
      <c r="H32" s="47"/>
    </row>
    <row r="33" spans="1:8" x14ac:dyDescent="0.3">
      <c r="A33" s="96" t="s">
        <v>126</v>
      </c>
      <c r="B33" s="42" t="s">
        <v>115</v>
      </c>
      <c r="C33" s="37"/>
      <c r="D33" s="43">
        <v>7075.5881723557004</v>
      </c>
      <c r="E33" s="41"/>
      <c r="F33" s="41"/>
      <c r="G33" s="41"/>
      <c r="H33" s="47"/>
    </row>
    <row r="34" spans="1:8" x14ac:dyDescent="0.3">
      <c r="A34" s="96"/>
      <c r="B34" s="42" t="s">
        <v>116</v>
      </c>
      <c r="C34" s="37"/>
      <c r="D34" s="43">
        <v>481.85731941718001</v>
      </c>
      <c r="E34" s="41"/>
      <c r="F34" s="41"/>
      <c r="G34" s="41"/>
      <c r="H34" s="47"/>
    </row>
    <row r="35" spans="1:8" x14ac:dyDescent="0.3">
      <c r="A35" s="96"/>
      <c r="B35" s="42" t="s">
        <v>117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6"/>
      <c r="B36" s="42" t="s">
        <v>118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8" t="s">
        <v>93</v>
      </c>
      <c r="B37" s="99"/>
      <c r="C37" s="96" t="s">
        <v>125</v>
      </c>
      <c r="D37" s="44">
        <v>7557.4454917728999</v>
      </c>
      <c r="E37" s="41">
        <v>0.76</v>
      </c>
      <c r="F37" s="41" t="s">
        <v>124</v>
      </c>
      <c r="G37" s="44">
        <v>9944.007226017</v>
      </c>
      <c r="H37" s="47"/>
    </row>
    <row r="38" spans="1:8" x14ac:dyDescent="0.3">
      <c r="A38" s="100">
        <v>1</v>
      </c>
      <c r="B38" s="42" t="s">
        <v>115</v>
      </c>
      <c r="C38" s="96"/>
      <c r="D38" s="44">
        <v>7075.5881723557004</v>
      </c>
      <c r="E38" s="41"/>
      <c r="F38" s="41"/>
      <c r="G38" s="41"/>
      <c r="H38" s="97" t="s">
        <v>25</v>
      </c>
    </row>
    <row r="39" spans="1:8" x14ac:dyDescent="0.3">
      <c r="A39" s="96"/>
      <c r="B39" s="42" t="s">
        <v>116</v>
      </c>
      <c r="C39" s="96"/>
      <c r="D39" s="44">
        <v>481.85731941718001</v>
      </c>
      <c r="E39" s="41"/>
      <c r="F39" s="41"/>
      <c r="G39" s="41"/>
      <c r="H39" s="97"/>
    </row>
    <row r="40" spans="1:8" x14ac:dyDescent="0.3">
      <c r="A40" s="96"/>
      <c r="B40" s="42" t="s">
        <v>117</v>
      </c>
      <c r="C40" s="96"/>
      <c r="D40" s="44">
        <v>0</v>
      </c>
      <c r="E40" s="41"/>
      <c r="F40" s="41"/>
      <c r="G40" s="41"/>
      <c r="H40" s="97"/>
    </row>
    <row r="41" spans="1:8" x14ac:dyDescent="0.3">
      <c r="A41" s="96"/>
      <c r="B41" s="42" t="s">
        <v>118</v>
      </c>
      <c r="C41" s="96"/>
      <c r="D41" s="44">
        <v>0</v>
      </c>
      <c r="E41" s="41"/>
      <c r="F41" s="41"/>
      <c r="G41" s="41"/>
      <c r="H41" s="97"/>
    </row>
    <row r="42" spans="1:8" ht="24.6" x14ac:dyDescent="0.3">
      <c r="A42" s="101" t="s">
        <v>53</v>
      </c>
      <c r="B42" s="95"/>
      <c r="C42" s="37"/>
      <c r="D42" s="43">
        <v>28.818018038304999</v>
      </c>
      <c r="E42" s="41"/>
      <c r="F42" s="41"/>
      <c r="G42" s="41"/>
      <c r="H42" s="47"/>
    </row>
    <row r="43" spans="1:8" x14ac:dyDescent="0.3">
      <c r="A43" s="96" t="s">
        <v>127</v>
      </c>
      <c r="B43" s="42" t="s">
        <v>115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6"/>
      <c r="B44" s="42" t="s">
        <v>116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6"/>
      <c r="B45" s="42" t="s">
        <v>117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6"/>
      <c r="B46" s="42" t="s">
        <v>118</v>
      </c>
      <c r="C46" s="37"/>
      <c r="D46" s="43">
        <v>22.979782744186998</v>
      </c>
      <c r="E46" s="41"/>
      <c r="F46" s="41"/>
      <c r="G46" s="41"/>
      <c r="H46" s="47"/>
    </row>
    <row r="47" spans="1:8" x14ac:dyDescent="0.3">
      <c r="A47" s="98" t="s">
        <v>95</v>
      </c>
      <c r="B47" s="99"/>
      <c r="C47" s="96" t="s">
        <v>125</v>
      </c>
      <c r="D47" s="44">
        <v>22.979782744186998</v>
      </c>
      <c r="E47" s="41">
        <v>0.76</v>
      </c>
      <c r="F47" s="41" t="s">
        <v>124</v>
      </c>
      <c r="G47" s="44">
        <v>30.236556242351998</v>
      </c>
      <c r="H47" s="47"/>
    </row>
    <row r="48" spans="1:8" x14ac:dyDescent="0.3">
      <c r="A48" s="100">
        <v>1</v>
      </c>
      <c r="B48" s="42" t="s">
        <v>115</v>
      </c>
      <c r="C48" s="96"/>
      <c r="D48" s="44">
        <v>0</v>
      </c>
      <c r="E48" s="41"/>
      <c r="F48" s="41"/>
      <c r="G48" s="41"/>
      <c r="H48" s="97" t="s">
        <v>25</v>
      </c>
    </row>
    <row r="49" spans="1:8" x14ac:dyDescent="0.3">
      <c r="A49" s="96"/>
      <c r="B49" s="42" t="s">
        <v>116</v>
      </c>
      <c r="C49" s="96"/>
      <c r="D49" s="44">
        <v>0</v>
      </c>
      <c r="E49" s="41"/>
      <c r="F49" s="41"/>
      <c r="G49" s="41"/>
      <c r="H49" s="97"/>
    </row>
    <row r="50" spans="1:8" x14ac:dyDescent="0.3">
      <c r="A50" s="96"/>
      <c r="B50" s="42" t="s">
        <v>117</v>
      </c>
      <c r="C50" s="96"/>
      <c r="D50" s="44">
        <v>0</v>
      </c>
      <c r="E50" s="41"/>
      <c r="F50" s="41"/>
      <c r="G50" s="41"/>
      <c r="H50" s="97"/>
    </row>
    <row r="51" spans="1:8" x14ac:dyDescent="0.3">
      <c r="A51" s="96"/>
      <c r="B51" s="42" t="s">
        <v>118</v>
      </c>
      <c r="C51" s="96"/>
      <c r="D51" s="44">
        <v>22.979782744186998</v>
      </c>
      <c r="E51" s="41"/>
      <c r="F51" s="41"/>
      <c r="G51" s="41"/>
      <c r="H51" s="97"/>
    </row>
    <row r="52" spans="1:8" x14ac:dyDescent="0.3">
      <c r="A52" s="96" t="s">
        <v>128</v>
      </c>
      <c r="B52" s="42" t="s">
        <v>115</v>
      </c>
      <c r="C52" s="37"/>
      <c r="D52" s="43">
        <v>0</v>
      </c>
      <c r="E52" s="41"/>
      <c r="F52" s="41"/>
      <c r="G52" s="41"/>
      <c r="H52" s="47"/>
    </row>
    <row r="53" spans="1:8" x14ac:dyDescent="0.3">
      <c r="A53" s="96"/>
      <c r="B53" s="42" t="s">
        <v>116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6"/>
      <c r="B54" s="42" t="s">
        <v>117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6"/>
      <c r="B55" s="42" t="s">
        <v>118</v>
      </c>
      <c r="C55" s="37"/>
      <c r="D55" s="43">
        <v>28.818018038304999</v>
      </c>
      <c r="E55" s="41"/>
      <c r="F55" s="41"/>
      <c r="G55" s="41"/>
      <c r="H55" s="47"/>
    </row>
    <row r="56" spans="1:8" x14ac:dyDescent="0.3">
      <c r="A56" s="98" t="s">
        <v>103</v>
      </c>
      <c r="B56" s="99"/>
      <c r="C56" s="96" t="s">
        <v>130</v>
      </c>
      <c r="D56" s="44">
        <v>5.8382352941175997</v>
      </c>
      <c r="E56" s="41">
        <v>0.1</v>
      </c>
      <c r="F56" s="41" t="s">
        <v>124</v>
      </c>
      <c r="G56" s="44">
        <v>58.382352941176002</v>
      </c>
      <c r="H56" s="47"/>
    </row>
    <row r="57" spans="1:8" x14ac:dyDescent="0.3">
      <c r="A57" s="100">
        <v>1</v>
      </c>
      <c r="B57" s="42" t="s">
        <v>115</v>
      </c>
      <c r="C57" s="96"/>
      <c r="D57" s="44">
        <v>0</v>
      </c>
      <c r="E57" s="41"/>
      <c r="F57" s="41"/>
      <c r="G57" s="41"/>
      <c r="H57" s="97" t="s">
        <v>129</v>
      </c>
    </row>
    <row r="58" spans="1:8" x14ac:dyDescent="0.3">
      <c r="A58" s="96"/>
      <c r="B58" s="42" t="s">
        <v>116</v>
      </c>
      <c r="C58" s="96"/>
      <c r="D58" s="44">
        <v>0</v>
      </c>
      <c r="E58" s="41"/>
      <c r="F58" s="41"/>
      <c r="G58" s="41"/>
      <c r="H58" s="97"/>
    </row>
    <row r="59" spans="1:8" x14ac:dyDescent="0.3">
      <c r="A59" s="96"/>
      <c r="B59" s="42" t="s">
        <v>117</v>
      </c>
      <c r="C59" s="96"/>
      <c r="D59" s="44">
        <v>0</v>
      </c>
      <c r="E59" s="41"/>
      <c r="F59" s="41"/>
      <c r="G59" s="41"/>
      <c r="H59" s="97"/>
    </row>
    <row r="60" spans="1:8" x14ac:dyDescent="0.3">
      <c r="A60" s="96"/>
      <c r="B60" s="42" t="s">
        <v>118</v>
      </c>
      <c r="C60" s="96"/>
      <c r="D60" s="44">
        <v>5.8382352941175997</v>
      </c>
      <c r="E60" s="41"/>
      <c r="F60" s="41"/>
      <c r="G60" s="41"/>
      <c r="H60" s="97"/>
    </row>
    <row r="61" spans="1:8" ht="24.6" x14ac:dyDescent="0.3">
      <c r="A61" s="101" t="s">
        <v>98</v>
      </c>
      <c r="B61" s="95"/>
      <c r="C61" s="37"/>
      <c r="D61" s="43">
        <v>4195.7647058824004</v>
      </c>
      <c r="E61" s="41"/>
      <c r="F61" s="41"/>
      <c r="G61" s="41"/>
      <c r="H61" s="47"/>
    </row>
    <row r="62" spans="1:8" x14ac:dyDescent="0.3">
      <c r="A62" s="96" t="s">
        <v>131</v>
      </c>
      <c r="B62" s="42" t="s">
        <v>115</v>
      </c>
      <c r="C62" s="37"/>
      <c r="D62" s="43">
        <v>3937.4117647059002</v>
      </c>
      <c r="E62" s="41"/>
      <c r="F62" s="41"/>
      <c r="G62" s="41"/>
      <c r="H62" s="47"/>
    </row>
    <row r="63" spans="1:8" x14ac:dyDescent="0.3">
      <c r="A63" s="96"/>
      <c r="B63" s="42" t="s">
        <v>116</v>
      </c>
      <c r="C63" s="37"/>
      <c r="D63" s="43">
        <v>258.35294117646998</v>
      </c>
      <c r="E63" s="41"/>
      <c r="F63" s="41"/>
      <c r="G63" s="41"/>
      <c r="H63" s="47"/>
    </row>
    <row r="64" spans="1:8" x14ac:dyDescent="0.3">
      <c r="A64" s="96"/>
      <c r="B64" s="42" t="s">
        <v>117</v>
      </c>
      <c r="C64" s="37"/>
      <c r="D64" s="43">
        <v>0</v>
      </c>
      <c r="E64" s="41"/>
      <c r="F64" s="41"/>
      <c r="G64" s="41"/>
      <c r="H64" s="47"/>
    </row>
    <row r="65" spans="1:8" x14ac:dyDescent="0.3">
      <c r="A65" s="96"/>
      <c r="B65" s="42" t="s">
        <v>118</v>
      </c>
      <c r="C65" s="37"/>
      <c r="D65" s="43">
        <v>0</v>
      </c>
      <c r="E65" s="41"/>
      <c r="F65" s="41"/>
      <c r="G65" s="41"/>
      <c r="H65" s="47"/>
    </row>
    <row r="66" spans="1:8" x14ac:dyDescent="0.3">
      <c r="A66" s="98" t="s">
        <v>100</v>
      </c>
      <c r="B66" s="99"/>
      <c r="C66" s="96" t="s">
        <v>130</v>
      </c>
      <c r="D66" s="44">
        <v>4195.7647058824004</v>
      </c>
      <c r="E66" s="41">
        <v>0.1</v>
      </c>
      <c r="F66" s="41" t="s">
        <v>124</v>
      </c>
      <c r="G66" s="44">
        <v>41957.647058823997</v>
      </c>
      <c r="H66" s="47"/>
    </row>
    <row r="67" spans="1:8" x14ac:dyDescent="0.3">
      <c r="A67" s="100">
        <v>1</v>
      </c>
      <c r="B67" s="42" t="s">
        <v>115</v>
      </c>
      <c r="C67" s="96"/>
      <c r="D67" s="44">
        <v>3937.4117647059002</v>
      </c>
      <c r="E67" s="41"/>
      <c r="F67" s="41"/>
      <c r="G67" s="41"/>
      <c r="H67" s="97" t="s">
        <v>129</v>
      </c>
    </row>
    <row r="68" spans="1:8" x14ac:dyDescent="0.3">
      <c r="A68" s="96"/>
      <c r="B68" s="42" t="s">
        <v>116</v>
      </c>
      <c r="C68" s="96"/>
      <c r="D68" s="44">
        <v>258.35294117646998</v>
      </c>
      <c r="E68" s="41"/>
      <c r="F68" s="41"/>
      <c r="G68" s="41"/>
      <c r="H68" s="97"/>
    </row>
    <row r="69" spans="1:8" x14ac:dyDescent="0.3">
      <c r="A69" s="96"/>
      <c r="B69" s="42" t="s">
        <v>117</v>
      </c>
      <c r="C69" s="96"/>
      <c r="D69" s="44">
        <v>0</v>
      </c>
      <c r="E69" s="41"/>
      <c r="F69" s="41"/>
      <c r="G69" s="41"/>
      <c r="H69" s="97"/>
    </row>
    <row r="70" spans="1:8" x14ac:dyDescent="0.3">
      <c r="A70" s="96"/>
      <c r="B70" s="42" t="s">
        <v>118</v>
      </c>
      <c r="C70" s="96"/>
      <c r="D70" s="44">
        <v>0</v>
      </c>
      <c r="E70" s="41"/>
      <c r="F70" s="41"/>
      <c r="G70" s="41"/>
      <c r="H70" s="97"/>
    </row>
    <row r="71" spans="1:8" ht="24.6" x14ac:dyDescent="0.3">
      <c r="A71" s="101" t="s">
        <v>105</v>
      </c>
      <c r="B71" s="95"/>
      <c r="C71" s="37"/>
      <c r="D71" s="43">
        <v>394.31593242741002</v>
      </c>
      <c r="E71" s="41"/>
      <c r="F71" s="41"/>
      <c r="G71" s="41"/>
      <c r="H71" s="47"/>
    </row>
    <row r="72" spans="1:8" x14ac:dyDescent="0.3">
      <c r="A72" s="96" t="s">
        <v>132</v>
      </c>
      <c r="B72" s="42" t="s">
        <v>115</v>
      </c>
      <c r="C72" s="37"/>
      <c r="D72" s="43">
        <v>0</v>
      </c>
      <c r="E72" s="41"/>
      <c r="F72" s="41"/>
      <c r="G72" s="41"/>
      <c r="H72" s="47"/>
    </row>
    <row r="73" spans="1:8" x14ac:dyDescent="0.3">
      <c r="A73" s="96"/>
      <c r="B73" s="42" t="s">
        <v>116</v>
      </c>
      <c r="C73" s="37"/>
      <c r="D73" s="43">
        <v>0</v>
      </c>
      <c r="E73" s="41"/>
      <c r="F73" s="41"/>
      <c r="G73" s="41"/>
      <c r="H73" s="47"/>
    </row>
    <row r="74" spans="1:8" x14ac:dyDescent="0.3">
      <c r="A74" s="96"/>
      <c r="B74" s="42" t="s">
        <v>117</v>
      </c>
      <c r="C74" s="37"/>
      <c r="D74" s="43">
        <v>0</v>
      </c>
      <c r="E74" s="41"/>
      <c r="F74" s="41"/>
      <c r="G74" s="41"/>
      <c r="H74" s="47"/>
    </row>
    <row r="75" spans="1:8" x14ac:dyDescent="0.3">
      <c r="A75" s="96"/>
      <c r="B75" s="42" t="s">
        <v>118</v>
      </c>
      <c r="C75" s="37"/>
      <c r="D75" s="43">
        <v>394.31593242741002</v>
      </c>
      <c r="E75" s="41"/>
      <c r="F75" s="41"/>
      <c r="G75" s="41"/>
      <c r="H75" s="47"/>
    </row>
    <row r="76" spans="1:8" x14ac:dyDescent="0.3">
      <c r="A76" s="98" t="s">
        <v>105</v>
      </c>
      <c r="B76" s="99"/>
      <c r="C76" s="96" t="s">
        <v>130</v>
      </c>
      <c r="D76" s="44">
        <v>394.31593242741002</v>
      </c>
      <c r="E76" s="41">
        <v>0.1</v>
      </c>
      <c r="F76" s="41" t="s">
        <v>124</v>
      </c>
      <c r="G76" s="44">
        <v>3943.1593242741001</v>
      </c>
      <c r="H76" s="47"/>
    </row>
    <row r="77" spans="1:8" x14ac:dyDescent="0.3">
      <c r="A77" s="100">
        <v>1</v>
      </c>
      <c r="B77" s="42" t="s">
        <v>115</v>
      </c>
      <c r="C77" s="96"/>
      <c r="D77" s="44">
        <v>0</v>
      </c>
      <c r="E77" s="41"/>
      <c r="F77" s="41"/>
      <c r="G77" s="41"/>
      <c r="H77" s="97" t="s">
        <v>129</v>
      </c>
    </row>
    <row r="78" spans="1:8" x14ac:dyDescent="0.3">
      <c r="A78" s="96"/>
      <c r="B78" s="42" t="s">
        <v>116</v>
      </c>
      <c r="C78" s="96"/>
      <c r="D78" s="44">
        <v>0</v>
      </c>
      <c r="E78" s="41"/>
      <c r="F78" s="41"/>
      <c r="G78" s="41"/>
      <c r="H78" s="97"/>
    </row>
    <row r="79" spans="1:8" x14ac:dyDescent="0.3">
      <c r="A79" s="96"/>
      <c r="B79" s="42" t="s">
        <v>117</v>
      </c>
      <c r="C79" s="96"/>
      <c r="D79" s="44">
        <v>0</v>
      </c>
      <c r="E79" s="41"/>
      <c r="F79" s="41"/>
      <c r="G79" s="41"/>
      <c r="H79" s="97"/>
    </row>
    <row r="80" spans="1:8" x14ac:dyDescent="0.3">
      <c r="A80" s="96"/>
      <c r="B80" s="42" t="s">
        <v>118</v>
      </c>
      <c r="C80" s="96"/>
      <c r="D80" s="44">
        <v>394.31593242741002</v>
      </c>
      <c r="E80" s="41"/>
      <c r="F80" s="41"/>
      <c r="G80" s="41"/>
      <c r="H80" s="97"/>
    </row>
    <row r="81" spans="1:8" x14ac:dyDescent="0.3">
      <c r="A81" s="46"/>
      <c r="C81" s="46"/>
      <c r="D81" s="40"/>
      <c r="E81" s="40"/>
      <c r="F81" s="40"/>
      <c r="G81" s="40"/>
      <c r="H81" s="49"/>
    </row>
    <row r="83" spans="1:8" x14ac:dyDescent="0.3">
      <c r="A83" s="102" t="s">
        <v>133</v>
      </c>
      <c r="B83" s="102"/>
      <c r="C83" s="102"/>
      <c r="D83" s="102"/>
      <c r="E83" s="102"/>
      <c r="F83" s="102"/>
      <c r="G83" s="102"/>
      <c r="H83" s="102"/>
    </row>
    <row r="84" spans="1:8" x14ac:dyDescent="0.3">
      <c r="A84" s="102" t="s">
        <v>134</v>
      </c>
      <c r="B84" s="102"/>
      <c r="C84" s="102"/>
      <c r="D84" s="102"/>
      <c r="E84" s="102"/>
      <c r="F84" s="102"/>
      <c r="G84" s="102"/>
      <c r="H84" s="102"/>
    </row>
  </sheetData>
  <mergeCells count="48">
    <mergeCell ref="A83:H83"/>
    <mergeCell ref="A84:H84"/>
    <mergeCell ref="A71:B71"/>
    <mergeCell ref="A72:A75"/>
    <mergeCell ref="A76:B76"/>
    <mergeCell ref="H77:H80"/>
    <mergeCell ref="C76:C80"/>
    <mergeCell ref="A77:A80"/>
    <mergeCell ref="A61:B61"/>
    <mergeCell ref="A62:A65"/>
    <mergeCell ref="A66:B66"/>
    <mergeCell ref="H67:H70"/>
    <mergeCell ref="C66:C70"/>
    <mergeCell ref="A67:A70"/>
    <mergeCell ref="A52:A55"/>
    <mergeCell ref="A56:B56"/>
    <mergeCell ref="H57:H60"/>
    <mergeCell ref="C56:C60"/>
    <mergeCell ref="A57:A60"/>
    <mergeCell ref="A42:B42"/>
    <mergeCell ref="A43:A46"/>
    <mergeCell ref="A47:B47"/>
    <mergeCell ref="H48:H51"/>
    <mergeCell ref="C47:C51"/>
    <mergeCell ref="A48:A51"/>
    <mergeCell ref="A32:B32"/>
    <mergeCell ref="A33:A36"/>
    <mergeCell ref="A37:B37"/>
    <mergeCell ref="H38:H41"/>
    <mergeCell ref="C37:C41"/>
    <mergeCell ref="A38:A41"/>
    <mergeCell ref="A23:A26"/>
    <mergeCell ref="A27:B27"/>
    <mergeCell ref="H28:H31"/>
    <mergeCell ref="C27:C31"/>
    <mergeCell ref="A28:A31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3" t="s">
        <v>135</v>
      </c>
      <c r="B1" s="103"/>
      <c r="C1" s="103"/>
      <c r="D1" s="103"/>
      <c r="E1" s="103"/>
      <c r="F1" s="103"/>
      <c r="G1" s="103"/>
      <c r="H1" s="103"/>
    </row>
    <row r="3" spans="1:8" ht="44.25" customHeight="1" x14ac:dyDescent="0.3">
      <c r="A3" s="6" t="s">
        <v>136</v>
      </c>
      <c r="B3" s="6" t="s">
        <v>137</v>
      </c>
      <c r="C3" s="6" t="s">
        <v>138</v>
      </c>
      <c r="D3" s="6" t="s">
        <v>139</v>
      </c>
      <c r="E3" s="6" t="s">
        <v>140</v>
      </c>
      <c r="F3" s="6" t="s">
        <v>141</v>
      </c>
      <c r="G3" s="6" t="s">
        <v>142</v>
      </c>
      <c r="H3" s="6" t="s">
        <v>143</v>
      </c>
    </row>
    <row r="4" spans="1:8" ht="39" customHeight="1" x14ac:dyDescent="0.3">
      <c r="A4" s="25" t="s">
        <v>144</v>
      </c>
      <c r="B4" s="26" t="s">
        <v>124</v>
      </c>
      <c r="C4" s="27">
        <v>1.0913124999999999</v>
      </c>
      <c r="D4" s="27">
        <v>5103.9171675885</v>
      </c>
      <c r="E4" s="26">
        <v>6</v>
      </c>
      <c r="F4" s="26"/>
      <c r="G4" s="27">
        <v>5569.9686039539001</v>
      </c>
      <c r="H4" s="28"/>
    </row>
    <row r="5" spans="1:8" ht="39" customHeight="1" x14ac:dyDescent="0.3">
      <c r="A5" s="25" t="s">
        <v>145</v>
      </c>
      <c r="B5" s="26" t="s">
        <v>124</v>
      </c>
      <c r="C5" s="27">
        <v>0.31824999999999998</v>
      </c>
      <c r="D5" s="27">
        <v>818.22700652441995</v>
      </c>
      <c r="E5" s="26">
        <v>6</v>
      </c>
      <c r="F5" s="26"/>
      <c r="G5" s="27">
        <v>260.4007448264</v>
      </c>
      <c r="H5" s="28"/>
    </row>
    <row r="6" spans="1:8" ht="39" customHeight="1" x14ac:dyDescent="0.3">
      <c r="A6" s="25" t="s">
        <v>146</v>
      </c>
      <c r="B6" s="26" t="s">
        <v>124</v>
      </c>
      <c r="C6" s="27">
        <v>0.50882352941176001</v>
      </c>
      <c r="D6" s="27">
        <v>1662.7573397988001</v>
      </c>
      <c r="E6" s="26">
        <v>0.4</v>
      </c>
      <c r="F6" s="26"/>
      <c r="G6" s="27">
        <v>846.05005819174005</v>
      </c>
      <c r="H6" s="28"/>
    </row>
    <row r="7" spans="1:8" ht="39" customHeight="1" x14ac:dyDescent="0.3">
      <c r="A7" s="25" t="s">
        <v>147</v>
      </c>
      <c r="B7" s="26" t="s">
        <v>124</v>
      </c>
      <c r="C7" s="27">
        <v>2.9411764705881999E-2</v>
      </c>
      <c r="D7" s="27">
        <v>1363.9187907776</v>
      </c>
      <c r="E7" s="26">
        <v>0.4</v>
      </c>
      <c r="F7" s="26"/>
      <c r="G7" s="27">
        <v>40.115258552282</v>
      </c>
      <c r="H7" s="28"/>
    </row>
    <row r="8" spans="1:8" ht="39" customHeight="1" x14ac:dyDescent="0.3">
      <c r="A8" s="25" t="s">
        <v>148</v>
      </c>
      <c r="B8" s="26" t="s">
        <v>124</v>
      </c>
      <c r="C8" s="27">
        <v>0.44411764705882001</v>
      </c>
      <c r="D8" s="27">
        <v>1049.6719013825</v>
      </c>
      <c r="E8" s="26">
        <v>0.4</v>
      </c>
      <c r="F8" s="26"/>
      <c r="G8" s="27">
        <v>466.17781502576003</v>
      </c>
      <c r="H8" s="28"/>
    </row>
    <row r="9" spans="1:8" ht="39" customHeight="1" x14ac:dyDescent="0.3">
      <c r="A9" s="25" t="s">
        <v>149</v>
      </c>
      <c r="B9" s="26" t="s">
        <v>124</v>
      </c>
      <c r="C9" s="27">
        <v>0.1</v>
      </c>
      <c r="D9" s="27">
        <v>6808.6826035618997</v>
      </c>
      <c r="E9" s="26">
        <v>0.4</v>
      </c>
      <c r="F9" s="26"/>
      <c r="G9" s="27">
        <v>680.86826035619004</v>
      </c>
      <c r="H9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6"/>
  <sheetViews>
    <sheetView zoomScale="90" zoomScaleNormal="90" workbookViewId="0">
      <selection activeCell="B16" sqref="B16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7" t="s">
        <v>167</v>
      </c>
      <c r="B13" s="87"/>
      <c r="C13" s="87"/>
      <c r="D13" s="87"/>
      <c r="E13" s="87"/>
      <c r="F13" s="87"/>
      <c r="G13" s="87"/>
      <c r="H13" s="87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0" t="s">
        <v>4</v>
      </c>
      <c r="B18" s="90" t="s">
        <v>13</v>
      </c>
      <c r="C18" s="90" t="s">
        <v>14</v>
      </c>
      <c r="D18" s="91" t="s">
        <v>15</v>
      </c>
      <c r="E18" s="92"/>
      <c r="F18" s="92"/>
      <c r="G18" s="92"/>
      <c r="H18" s="93"/>
    </row>
    <row r="19" spans="1:8" ht="85.2" customHeight="1" x14ac:dyDescent="0.3">
      <c r="A19" s="90"/>
      <c r="B19" s="90"/>
      <c r="C19" s="90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7075.5881723557004</v>
      </c>
      <c r="E25" s="20">
        <v>481.85731941718001</v>
      </c>
      <c r="F25" s="20">
        <v>0</v>
      </c>
      <c r="G25" s="20">
        <v>0</v>
      </c>
      <c r="H25" s="20">
        <v>7557.4454917728999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3937.4117647059002</v>
      </c>
      <c r="E26" s="20">
        <v>258.35294117646998</v>
      </c>
      <c r="F26" s="20">
        <v>0</v>
      </c>
      <c r="G26" s="20">
        <v>0</v>
      </c>
      <c r="H26" s="20">
        <v>4195.7647058824004</v>
      </c>
    </row>
    <row r="27" spans="1:8" ht="16.95" customHeight="1" x14ac:dyDescent="0.3">
      <c r="A27" s="6"/>
      <c r="B27" s="9"/>
      <c r="C27" s="9" t="s">
        <v>28</v>
      </c>
      <c r="D27" s="20">
        <v>11012.999937062001</v>
      </c>
      <c r="E27" s="20">
        <v>740.21026059364999</v>
      </c>
      <c r="F27" s="20">
        <v>0</v>
      </c>
      <c r="G27" s="20">
        <v>0</v>
      </c>
      <c r="H27" s="20">
        <v>11753.210197655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11012.999937062001</v>
      </c>
      <c r="E43" s="20">
        <v>740.21026059364999</v>
      </c>
      <c r="F43" s="20">
        <v>0</v>
      </c>
      <c r="G43" s="20">
        <v>0</v>
      </c>
      <c r="H43" s="20">
        <v>11753.210197655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58.977272727272997</v>
      </c>
      <c r="E45" s="20">
        <v>0</v>
      </c>
      <c r="F45" s="20">
        <v>0</v>
      </c>
      <c r="G45" s="20">
        <v>0</v>
      </c>
      <c r="H45" s="20">
        <v>58.977272727272997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141.51176344711001</v>
      </c>
      <c r="E46" s="20">
        <v>9.6371463883436004</v>
      </c>
      <c r="F46" s="20">
        <v>0</v>
      </c>
      <c r="G46" s="20">
        <v>0</v>
      </c>
      <c r="H46" s="20">
        <v>151.14890983545999</v>
      </c>
    </row>
    <row r="47" spans="1:8" ht="31.2" x14ac:dyDescent="0.3">
      <c r="A47" s="6">
        <v>5</v>
      </c>
      <c r="B47" s="6" t="s">
        <v>41</v>
      </c>
      <c r="C47" s="32" t="s">
        <v>44</v>
      </c>
      <c r="D47" s="20">
        <v>78.748235294118004</v>
      </c>
      <c r="E47" s="20">
        <v>5.1670588235294002</v>
      </c>
      <c r="F47" s="20">
        <v>0</v>
      </c>
      <c r="G47" s="20">
        <v>0</v>
      </c>
      <c r="H47" s="20">
        <v>83.915294117646994</v>
      </c>
    </row>
    <row r="48" spans="1:8" ht="16.95" customHeight="1" x14ac:dyDescent="0.3">
      <c r="A48" s="6"/>
      <c r="B48" s="9"/>
      <c r="C48" s="9" t="s">
        <v>45</v>
      </c>
      <c r="D48" s="20">
        <v>279.23727146850001</v>
      </c>
      <c r="E48" s="20">
        <v>14.804205211873001</v>
      </c>
      <c r="F48" s="20">
        <v>0</v>
      </c>
      <c r="G48" s="20">
        <v>0</v>
      </c>
      <c r="H48" s="20">
        <v>294.04147668038001</v>
      </c>
    </row>
    <row r="49" spans="1:8" ht="16.95" customHeight="1" x14ac:dyDescent="0.3">
      <c r="A49" s="6"/>
      <c r="B49" s="9"/>
      <c r="C49" s="9" t="s">
        <v>46</v>
      </c>
      <c r="D49" s="20">
        <v>11292.237208529999</v>
      </c>
      <c r="E49" s="20">
        <v>755.01446580551999</v>
      </c>
      <c r="F49" s="20">
        <v>0</v>
      </c>
      <c r="G49" s="20">
        <v>0</v>
      </c>
      <c r="H49" s="20">
        <v>12047.251674335999</v>
      </c>
    </row>
    <row r="50" spans="1:8" ht="16.95" customHeight="1" x14ac:dyDescent="0.3">
      <c r="A50" s="6"/>
      <c r="B50" s="9"/>
      <c r="C50" s="9" t="s">
        <v>47</v>
      </c>
      <c r="D50" s="20"/>
      <c r="E50" s="20"/>
      <c r="F50" s="20"/>
      <c r="G50" s="20"/>
      <c r="H50" s="20"/>
    </row>
    <row r="51" spans="1:8" ht="31.2" x14ac:dyDescent="0.3">
      <c r="A51" s="6">
        <v>6</v>
      </c>
      <c r="B51" s="6" t="s">
        <v>48</v>
      </c>
      <c r="C51" s="7" t="s">
        <v>49</v>
      </c>
      <c r="D51" s="20">
        <v>251.47788786991001</v>
      </c>
      <c r="E51" s="20">
        <v>12.828005557524</v>
      </c>
      <c r="F51" s="20">
        <v>0</v>
      </c>
      <c r="G51" s="20">
        <v>0</v>
      </c>
      <c r="H51" s="20">
        <v>264.30589342744003</v>
      </c>
    </row>
    <row r="52" spans="1:8" x14ac:dyDescent="0.3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160.37026517045001</v>
      </c>
      <c r="H52" s="20">
        <v>160.37026517045001</v>
      </c>
    </row>
    <row r="53" spans="1:8" x14ac:dyDescent="0.3">
      <c r="A53" s="6">
        <v>8</v>
      </c>
      <c r="B53" s="6" t="s">
        <v>52</v>
      </c>
      <c r="C53" s="7" t="s">
        <v>53</v>
      </c>
      <c r="D53" s="20">
        <v>0</v>
      </c>
      <c r="E53" s="20">
        <v>0</v>
      </c>
      <c r="F53" s="20">
        <v>0</v>
      </c>
      <c r="G53" s="20">
        <v>22.979782744186998</v>
      </c>
      <c r="H53" s="20">
        <v>22.979782744186998</v>
      </c>
    </row>
    <row r="54" spans="1:8" x14ac:dyDescent="0.3">
      <c r="A54" s="6">
        <v>9</v>
      </c>
      <c r="B54" s="6" t="s">
        <v>54</v>
      </c>
      <c r="C54" s="7" t="s">
        <v>55</v>
      </c>
      <c r="D54" s="20">
        <v>0</v>
      </c>
      <c r="E54" s="20">
        <v>0</v>
      </c>
      <c r="F54" s="20">
        <v>0</v>
      </c>
      <c r="G54" s="20">
        <v>5.8382352941175997</v>
      </c>
      <c r="H54" s="20">
        <v>5.8382352941175997</v>
      </c>
    </row>
    <row r="55" spans="1:8" ht="31.2" x14ac:dyDescent="0.3">
      <c r="A55" s="6">
        <v>10</v>
      </c>
      <c r="B55" s="6" t="s">
        <v>48</v>
      </c>
      <c r="C55" s="7" t="s">
        <v>56</v>
      </c>
      <c r="D55" s="20">
        <v>104.821776</v>
      </c>
      <c r="E55" s="20">
        <v>6.877872</v>
      </c>
      <c r="F55" s="20">
        <v>0</v>
      </c>
      <c r="G55" s="20">
        <v>3.8382352941176001</v>
      </c>
      <c r="H55" s="20">
        <v>115.53788329411999</v>
      </c>
    </row>
    <row r="56" spans="1:8" x14ac:dyDescent="0.3">
      <c r="A56" s="6">
        <v>11</v>
      </c>
      <c r="B56" s="6"/>
      <c r="C56" s="7" t="s">
        <v>57</v>
      </c>
      <c r="D56" s="20">
        <v>0</v>
      </c>
      <c r="E56" s="20">
        <v>0</v>
      </c>
      <c r="F56" s="20">
        <v>0</v>
      </c>
      <c r="G56" s="20">
        <v>120.16926851922</v>
      </c>
      <c r="H56" s="20">
        <v>120.16926851922</v>
      </c>
    </row>
    <row r="57" spans="1:8" ht="16.95" customHeight="1" x14ac:dyDescent="0.3">
      <c r="A57" s="6"/>
      <c r="B57" s="9"/>
      <c r="C57" s="9" t="s">
        <v>58</v>
      </c>
      <c r="D57" s="20">
        <v>356.29966386990998</v>
      </c>
      <c r="E57" s="20">
        <v>19.705877557524001</v>
      </c>
      <c r="F57" s="20">
        <v>0</v>
      </c>
      <c r="G57" s="20">
        <v>313.19578702209998</v>
      </c>
      <c r="H57" s="20">
        <v>689.20132844953002</v>
      </c>
    </row>
    <row r="58" spans="1:8" ht="16.95" customHeight="1" x14ac:dyDescent="0.3">
      <c r="A58" s="6"/>
      <c r="B58" s="9"/>
      <c r="C58" s="9" t="s">
        <v>59</v>
      </c>
      <c r="D58" s="20">
        <v>11648.5368724</v>
      </c>
      <c r="E58" s="20">
        <v>774.72034336305001</v>
      </c>
      <c r="F58" s="20">
        <v>0</v>
      </c>
      <c r="G58" s="20">
        <v>313.19578702209998</v>
      </c>
      <c r="H58" s="20">
        <v>12736.453002785</v>
      </c>
    </row>
    <row r="59" spans="1:8" ht="16.95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/>
      <c r="B60" s="6"/>
      <c r="C60" s="7"/>
      <c r="D60" s="20"/>
      <c r="E60" s="20"/>
      <c r="F60" s="20"/>
      <c r="G60" s="20"/>
      <c r="H60" s="20">
        <f>SUM(D60:G60)</f>
        <v>0</v>
      </c>
    </row>
    <row r="61" spans="1:8" ht="16.95" customHeight="1" x14ac:dyDescent="0.3">
      <c r="A61" s="6"/>
      <c r="B61" s="9"/>
      <c r="C61" s="9" t="s">
        <v>61</v>
      </c>
      <c r="D61" s="20">
        <f>SUM(D60:D60)</f>
        <v>0</v>
      </c>
      <c r="E61" s="20">
        <f>SUM(E60:E60)</f>
        <v>0</v>
      </c>
      <c r="F61" s="20">
        <f>SUM(F60:F60)</f>
        <v>0</v>
      </c>
      <c r="G61" s="20">
        <f>SUM(G60:G60)</f>
        <v>0</v>
      </c>
      <c r="H61" s="20">
        <f>SUM(D61:G61)</f>
        <v>0</v>
      </c>
    </row>
    <row r="62" spans="1:8" ht="16.95" customHeight="1" x14ac:dyDescent="0.3">
      <c r="A62" s="6"/>
      <c r="B62" s="9"/>
      <c r="C62" s="9" t="s">
        <v>62</v>
      </c>
      <c r="D62" s="20">
        <v>11648.5368724</v>
      </c>
      <c r="E62" s="20">
        <v>774.72034336305001</v>
      </c>
      <c r="F62" s="20">
        <v>0</v>
      </c>
      <c r="G62" s="20">
        <v>313.19578702209998</v>
      </c>
      <c r="H62" s="20">
        <v>12736.453002785</v>
      </c>
    </row>
    <row r="63" spans="1:8" ht="153" customHeight="1" x14ac:dyDescent="0.3">
      <c r="A63" s="6"/>
      <c r="B63" s="9"/>
      <c r="C63" s="9" t="s">
        <v>63</v>
      </c>
      <c r="D63" s="20"/>
      <c r="E63" s="20"/>
      <c r="F63" s="20"/>
      <c r="G63" s="20"/>
      <c r="H63" s="20"/>
    </row>
    <row r="64" spans="1:8" x14ac:dyDescent="0.3">
      <c r="A64" s="6">
        <v>12</v>
      </c>
      <c r="B64" s="6" t="s">
        <v>64</v>
      </c>
      <c r="C64" s="7" t="s">
        <v>65</v>
      </c>
      <c r="D64" s="20">
        <v>0</v>
      </c>
      <c r="E64" s="20">
        <v>0</v>
      </c>
      <c r="F64" s="20">
        <v>0</v>
      </c>
      <c r="G64" s="20">
        <v>988.60445487045001</v>
      </c>
      <c r="H64" s="20">
        <v>988.60445487045001</v>
      </c>
    </row>
    <row r="65" spans="1:8" x14ac:dyDescent="0.3">
      <c r="A65" s="6">
        <v>13</v>
      </c>
      <c r="B65" s="6" t="s">
        <v>78</v>
      </c>
      <c r="C65" s="7" t="s">
        <v>65</v>
      </c>
      <c r="D65" s="20">
        <v>0</v>
      </c>
      <c r="E65" s="20">
        <v>0</v>
      </c>
      <c r="F65" s="20">
        <v>0</v>
      </c>
      <c r="G65" s="20">
        <v>435.61509037777</v>
      </c>
      <c r="H65" s="20">
        <v>435.61509037777</v>
      </c>
    </row>
    <row r="66" spans="1:8" x14ac:dyDescent="0.3">
      <c r="A66" s="6">
        <v>14</v>
      </c>
      <c r="B66" s="6" t="s">
        <v>79</v>
      </c>
      <c r="C66" s="7" t="s">
        <v>65</v>
      </c>
      <c r="D66" s="20">
        <v>0</v>
      </c>
      <c r="E66" s="20">
        <v>0</v>
      </c>
      <c r="F66" s="20">
        <v>0</v>
      </c>
      <c r="G66" s="20">
        <v>394.31593242741002</v>
      </c>
      <c r="H66" s="20">
        <v>394.31593242741002</v>
      </c>
    </row>
    <row r="67" spans="1:8" ht="16.95" customHeight="1" x14ac:dyDescent="0.3">
      <c r="A67" s="6"/>
      <c r="B67" s="9"/>
      <c r="C67" s="9" t="s">
        <v>77</v>
      </c>
      <c r="D67" s="20">
        <v>0</v>
      </c>
      <c r="E67" s="20">
        <v>0</v>
      </c>
      <c r="F67" s="20">
        <v>0</v>
      </c>
      <c r="G67" s="20">
        <v>1818.5354776756001</v>
      </c>
      <c r="H67" s="20">
        <v>1818.5354776756001</v>
      </c>
    </row>
    <row r="68" spans="1:8" ht="16.95" customHeight="1" x14ac:dyDescent="0.3">
      <c r="A68" s="6"/>
      <c r="B68" s="9"/>
      <c r="C68" s="9" t="s">
        <v>76</v>
      </c>
      <c r="D68" s="20">
        <v>11648.5368724</v>
      </c>
      <c r="E68" s="20">
        <v>774.72034336305001</v>
      </c>
      <c r="F68" s="20">
        <v>0</v>
      </c>
      <c r="G68" s="20">
        <v>2131.7312646977002</v>
      </c>
      <c r="H68" s="20">
        <v>14554.988480460999</v>
      </c>
    </row>
    <row r="69" spans="1:8" ht="16.95" customHeight="1" x14ac:dyDescent="0.3">
      <c r="A69" s="6"/>
      <c r="B69" s="9"/>
      <c r="C69" s="9" t="s">
        <v>75</v>
      </c>
      <c r="D69" s="20"/>
      <c r="E69" s="20"/>
      <c r="F69" s="20"/>
      <c r="G69" s="20"/>
      <c r="H69" s="20"/>
    </row>
    <row r="70" spans="1:8" ht="34.200000000000003" customHeight="1" x14ac:dyDescent="0.3">
      <c r="A70" s="6">
        <v>15</v>
      </c>
      <c r="B70" s="6" t="s">
        <v>74</v>
      </c>
      <c r="C70" s="7" t="s">
        <v>73</v>
      </c>
      <c r="D70" s="20">
        <f>D68 * 3%</f>
        <v>349.45610617199998</v>
      </c>
      <c r="E70" s="20">
        <f>E68 * 3%</f>
        <v>23.241610300891498</v>
      </c>
      <c r="F70" s="20">
        <f>F68 * 3%</f>
        <v>0</v>
      </c>
      <c r="G70" s="20">
        <f>G68 * 3%</f>
        <v>63.951937940931003</v>
      </c>
      <c r="H70" s="20">
        <f>SUM(D70:G70)</f>
        <v>436.64965441382253</v>
      </c>
    </row>
    <row r="71" spans="1:8" ht="16.95" customHeight="1" x14ac:dyDescent="0.3">
      <c r="A71" s="6"/>
      <c r="B71" s="9"/>
      <c r="C71" s="9" t="s">
        <v>72</v>
      </c>
      <c r="D71" s="20">
        <f>D70</f>
        <v>349.45610617199998</v>
      </c>
      <c r="E71" s="20">
        <f>E70</f>
        <v>23.241610300891498</v>
      </c>
      <c r="F71" s="20">
        <f>F70</f>
        <v>0</v>
      </c>
      <c r="G71" s="20">
        <f>G70</f>
        <v>63.951937940931003</v>
      </c>
      <c r="H71" s="20">
        <f>SUM(D71:G71)</f>
        <v>436.64965441382253</v>
      </c>
    </row>
    <row r="72" spans="1:8" ht="16.95" customHeight="1" x14ac:dyDescent="0.3">
      <c r="A72" s="6"/>
      <c r="B72" s="9"/>
      <c r="C72" s="9" t="s">
        <v>71</v>
      </c>
      <c r="D72" s="20">
        <f>D71 + D68</f>
        <v>11997.992978572</v>
      </c>
      <c r="E72" s="20">
        <f>E71 + E68</f>
        <v>797.96195366394147</v>
      </c>
      <c r="F72" s="20">
        <f>F71 + F68</f>
        <v>0</v>
      </c>
      <c r="G72" s="20">
        <f>G71 + G68</f>
        <v>2195.6832026386314</v>
      </c>
      <c r="H72" s="20">
        <f>SUM(D72:G72)</f>
        <v>14991.638134874573</v>
      </c>
    </row>
    <row r="73" spans="1:8" ht="16.95" customHeight="1" x14ac:dyDescent="0.3">
      <c r="A73" s="6"/>
      <c r="B73" s="9"/>
      <c r="C73" s="9" t="s">
        <v>70</v>
      </c>
      <c r="D73" s="20"/>
      <c r="E73" s="20"/>
      <c r="F73" s="20"/>
      <c r="G73" s="20"/>
      <c r="H73" s="20"/>
    </row>
    <row r="74" spans="1:8" ht="16.95" customHeight="1" x14ac:dyDescent="0.3">
      <c r="A74" s="6">
        <v>16</v>
      </c>
      <c r="B74" s="6" t="s">
        <v>69</v>
      </c>
      <c r="C74" s="7" t="s">
        <v>68</v>
      </c>
      <c r="D74" s="20">
        <f>D72 * 20%</f>
        <v>2399.5985957143998</v>
      </c>
      <c r="E74" s="20">
        <f>E72 * 20%</f>
        <v>159.59239073278832</v>
      </c>
      <c r="F74" s="20">
        <f>F72 * 20%</f>
        <v>0</v>
      </c>
      <c r="G74" s="20">
        <f>G72 * 20%</f>
        <v>439.13664052772629</v>
      </c>
      <c r="H74" s="20">
        <f>SUM(D74:G74)</f>
        <v>2998.3276269749144</v>
      </c>
    </row>
    <row r="75" spans="1:8" ht="16.95" customHeight="1" x14ac:dyDescent="0.3">
      <c r="A75" s="6"/>
      <c r="B75" s="9"/>
      <c r="C75" s="9" t="s">
        <v>67</v>
      </c>
      <c r="D75" s="20">
        <f>D74</f>
        <v>2399.5985957143998</v>
      </c>
      <c r="E75" s="20">
        <f>E74</f>
        <v>159.59239073278832</v>
      </c>
      <c r="F75" s="20">
        <f>F74</f>
        <v>0</v>
      </c>
      <c r="G75" s="20">
        <f>G74</f>
        <v>439.13664052772629</v>
      </c>
      <c r="H75" s="20">
        <f>SUM(D75:G75)</f>
        <v>2998.3276269749144</v>
      </c>
    </row>
    <row r="76" spans="1:8" ht="16.95" customHeight="1" x14ac:dyDescent="0.3">
      <c r="A76" s="6"/>
      <c r="B76" s="9"/>
      <c r="C76" s="9" t="s">
        <v>66</v>
      </c>
      <c r="D76" s="20">
        <f>D75 + D72</f>
        <v>14397.5915742864</v>
      </c>
      <c r="E76" s="20">
        <f>E75 + E72</f>
        <v>957.55434439672979</v>
      </c>
      <c r="F76" s="20">
        <f>F75 + F72</f>
        <v>0</v>
      </c>
      <c r="G76" s="20">
        <f>G75 + G72</f>
        <v>2634.8198431663577</v>
      </c>
      <c r="H76" s="20">
        <f>SUM(D76:G76)</f>
        <v>17989.965761849486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167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87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12" sqref="B1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167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65</v>
      </c>
      <c r="D13" s="19">
        <v>0</v>
      </c>
      <c r="E13" s="19">
        <v>0</v>
      </c>
      <c r="F13" s="19">
        <v>0</v>
      </c>
      <c r="G13" s="19">
        <v>988.60445487045001</v>
      </c>
      <c r="H13" s="19">
        <v>988.60445487045001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988.60445487045001</v>
      </c>
      <c r="H14" s="19">
        <v>988.60445487045001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167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93</v>
      </c>
      <c r="D13" s="19">
        <v>7075.5881723557004</v>
      </c>
      <c r="E13" s="19">
        <v>481.85731941718001</v>
      </c>
      <c r="F13" s="19">
        <v>0</v>
      </c>
      <c r="G13" s="19">
        <v>0</v>
      </c>
      <c r="H13" s="19">
        <v>7557.4454917728999</v>
      </c>
      <c r="J13" s="5"/>
    </row>
    <row r="14" spans="1:14" ht="16.95" customHeight="1" x14ac:dyDescent="0.3">
      <c r="A14" s="6"/>
      <c r="B14" s="9"/>
      <c r="C14" s="9" t="s">
        <v>88</v>
      </c>
      <c r="D14" s="19">
        <v>7075.5881723557004</v>
      </c>
      <c r="E14" s="19">
        <v>481.85731941718001</v>
      </c>
      <c r="F14" s="19">
        <v>0</v>
      </c>
      <c r="G14" s="19">
        <v>0</v>
      </c>
      <c r="H14" s="19">
        <v>7557.4454917728999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167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53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95</v>
      </c>
      <c r="D13" s="19">
        <v>0</v>
      </c>
      <c r="E13" s="19">
        <v>0</v>
      </c>
      <c r="F13" s="19">
        <v>0</v>
      </c>
      <c r="G13" s="19">
        <v>22.979782744186998</v>
      </c>
      <c r="H13" s="19">
        <v>22.979782744186998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22.979782744186998</v>
      </c>
      <c r="H14" s="19">
        <v>22.979782744186998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167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65</v>
      </c>
      <c r="D13" s="19">
        <v>0</v>
      </c>
      <c r="E13" s="19">
        <v>0</v>
      </c>
      <c r="F13" s="19">
        <v>0</v>
      </c>
      <c r="G13" s="19">
        <v>435.61509037777</v>
      </c>
      <c r="H13" s="19">
        <v>435.61509037777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435.61509037777</v>
      </c>
      <c r="H14" s="19">
        <v>435.61509037777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167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98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99</v>
      </c>
      <c r="C13" s="25" t="s">
        <v>100</v>
      </c>
      <c r="D13" s="19">
        <v>3937.4117647059002</v>
      </c>
      <c r="E13" s="19">
        <v>258.35294117646998</v>
      </c>
      <c r="F13" s="19">
        <v>0</v>
      </c>
      <c r="G13" s="19">
        <v>0</v>
      </c>
      <c r="H13" s="19">
        <v>4195.7647058824004</v>
      </c>
      <c r="J13" s="5"/>
    </row>
    <row r="14" spans="1:14" ht="16.95" customHeight="1" x14ac:dyDescent="0.3">
      <c r="A14" s="6"/>
      <c r="B14" s="9"/>
      <c r="C14" s="9" t="s">
        <v>88</v>
      </c>
      <c r="D14" s="19">
        <v>3937.4117647059002</v>
      </c>
      <c r="E14" s="19">
        <v>258.35294117646998</v>
      </c>
      <c r="F14" s="19">
        <v>0</v>
      </c>
      <c r="G14" s="19">
        <v>0</v>
      </c>
      <c r="H14" s="19">
        <v>4195.7647058824004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167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53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102</v>
      </c>
      <c r="C13" s="25" t="s">
        <v>103</v>
      </c>
      <c r="D13" s="19">
        <v>0</v>
      </c>
      <c r="E13" s="19">
        <v>0</v>
      </c>
      <c r="F13" s="19">
        <v>0</v>
      </c>
      <c r="G13" s="19">
        <v>5.8382352941175997</v>
      </c>
      <c r="H13" s="19">
        <v>5.8382352941175997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5.8382352941175997</v>
      </c>
      <c r="H14" s="19">
        <v>5.8382352941175997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6-07-01</vt:lpstr>
      <vt:lpstr>ОСР 6-12-01</vt:lpstr>
      <vt:lpstr>ОСР 27-02-01</vt:lpstr>
      <vt:lpstr>ОСР 27-09-01</vt:lpstr>
      <vt:lpstr>ОСР 27-12-01</vt:lpstr>
      <vt:lpstr>ОСР 518-02-01</vt:lpstr>
      <vt:lpstr>ОСР 518-09-01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2025-11-19T08:22:37Z</dcterms:modified>
</cp:coreProperties>
</file>